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37" i="1" l="1"/>
  <c r="L36" i="1"/>
  <c r="L32" i="1"/>
  <c r="L26" i="1"/>
  <c r="L34" i="1" l="1"/>
  <c r="M34" i="1" s="1"/>
  <c r="L19" i="1"/>
  <c r="M19" i="1" s="1"/>
  <c r="L33" i="1" l="1"/>
  <c r="M33" i="1" s="1"/>
  <c r="M32" i="1"/>
  <c r="L31" i="1"/>
  <c r="M31" i="1" s="1"/>
  <c r="L30" i="1"/>
  <c r="M30" i="1" s="1"/>
  <c r="L29" i="1"/>
  <c r="M29" i="1" s="1"/>
  <c r="L28" i="1"/>
  <c r="M28" i="1" s="1"/>
  <c r="L27" i="1"/>
  <c r="M27" i="1" s="1"/>
  <c r="M26" i="1"/>
  <c r="L25" i="1"/>
  <c r="M25" i="1" s="1"/>
  <c r="L23" i="1"/>
  <c r="M23" i="1" s="1"/>
  <c r="L22" i="1"/>
  <c r="M22" i="1" s="1"/>
  <c r="L20" i="1"/>
  <c r="M20" i="1" s="1"/>
  <c r="L18" i="1"/>
  <c r="M18" i="1" s="1"/>
  <c r="L16" i="1"/>
  <c r="M16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M36" i="1" l="1"/>
  <c r="M37" i="1" l="1"/>
  <c r="D14" i="1" l="1"/>
  <c r="L14" i="1" s="1"/>
  <c r="L38" i="1" l="1"/>
  <c r="L39" i="1" s="1"/>
  <c r="M14" i="1"/>
  <c r="M38" i="1" s="1"/>
  <c r="M39" i="1" l="1"/>
</calcChain>
</file>

<file path=xl/sharedStrings.xml><?xml version="1.0" encoding="utf-8"?>
<sst xmlns="http://schemas.openxmlformats.org/spreadsheetml/2006/main" count="99" uniqueCount="67">
  <si>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</si>
  <si>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</si>
  <si>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</si>
  <si>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</si>
  <si>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</si>
  <si>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</si>
  <si>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</si>
  <si>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</si>
  <si>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</si>
  <si>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 xml:space="preserve">madla a zábradlí schodiště                         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</si>
  <si>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</si>
  <si>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</si>
  <si>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</si>
  <si>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</si>
  <si>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</si>
  <si>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</si>
  <si>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>vstupní prostory rohože</t>
  </si>
  <si>
    <t xml:space="preserve">Vysávání </t>
  </si>
  <si>
    <t>větrací mřížky VZT</t>
  </si>
  <si>
    <t>prostor výtahu - dveřní žlábky</t>
  </si>
  <si>
    <t>výtahová kabina desinfekce</t>
  </si>
  <si>
    <t>výtahová kabina běžné mytí stěn a podhledu</t>
  </si>
  <si>
    <t>PVC</t>
  </si>
  <si>
    <t>keramická dlažba</t>
  </si>
  <si>
    <t>keramická dlažba,PVC</t>
  </si>
  <si>
    <t>Strojové (hloubkové) čištění podlah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</si>
  <si>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</si>
  <si>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</si>
  <si>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1177</t>
  </si>
  <si>
    <t>chodby u schodiště a výtahu</t>
  </si>
  <si>
    <t>chodby u bytů</t>
  </si>
  <si>
    <t>schodiště</t>
  </si>
  <si>
    <t>bet. mazanina</t>
  </si>
  <si>
    <t>1x měsíčně</t>
  </si>
  <si>
    <t>zádveří 1.NP</t>
  </si>
  <si>
    <t>zádveří 2.NP</t>
  </si>
  <si>
    <t>výtah 2 ks</t>
  </si>
  <si>
    <t>dlažba</t>
  </si>
  <si>
    <t>vnitřní parapety oken</t>
  </si>
  <si>
    <t>venkovní prostor u vstupu - závětří</t>
  </si>
  <si>
    <t>denně v pracovní dny</t>
  </si>
  <si>
    <t>2x týdně</t>
  </si>
  <si>
    <t>1x týdně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</si>
  <si>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</si>
  <si>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</si>
  <si>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</si>
  <si>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</si>
  <si>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</si>
  <si>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</si>
  <si>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KČ:</t>
  </si>
  <si>
    <t>CELKOVÁ NABÍDKOVÁ CENA  KČ:</t>
  </si>
  <si>
    <t>chodby a zádveří</t>
  </si>
  <si>
    <t>Mytí, otírání, leštění skla</t>
  </si>
  <si>
    <t>hasící přístroje a skříně hydrantů</t>
  </si>
  <si>
    <t>2 m2</t>
  </si>
  <si>
    <t>16,8 m2</t>
  </si>
  <si>
    <t>9.6 m2</t>
  </si>
  <si>
    <t>na chodbách a schodištích</t>
  </si>
  <si>
    <t>ve sklepních prostorách</t>
  </si>
  <si>
    <t xml:space="preserve">vnitřní částečně prosklené dveře </t>
  </si>
  <si>
    <t>zrcadla ve výtazích</t>
  </si>
  <si>
    <t xml:space="preserve">okna a prosklené stěny včetně rámů a parapetů  </t>
  </si>
  <si>
    <t>194,05m2</t>
  </si>
  <si>
    <t>prosklené vstupní dveře a stěny včetně rámů</t>
  </si>
  <si>
    <t>Ostatní - ometání (vysávání) pavučin</t>
  </si>
  <si>
    <t>305 m</t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</si>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</sst>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20" fillId="0" borderId="0"/>
  </cellStyleXfs>
  <cellXfs count="139">
    <xf numFmtId="0" fontId="0" fillId="0" borderId="0" xfId="0"/>
    <xf numFmtId="0" fontId="21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8" fillId="3" borderId="2" xfId="0" applyFont="1" applyFill="1" applyBorder="1"/>
    <xf numFmtId="0" fontId="18" fillId="3" borderId="2" xfId="0" applyFont="1" applyFill="1" applyBorder="1" applyAlignment="1">
      <alignment horizontal="center"/>
    </xf>
    <xf numFmtId="0" fontId="18" fillId="0" borderId="3" xfId="0" applyFont="1" applyBorder="1"/>
    <xf numFmtId="0" fontId="18" fillId="0" borderId="3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24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3" fillId="0" borderId="2" xfId="0" applyFont="1" applyBorder="1"/>
    <xf numFmtId="0" fontId="25" fillId="3" borderId="12" xfId="0" applyFont="1" applyFill="1" applyBorder="1" applyAlignment="1"/>
    <xf numFmtId="0" fontId="25" fillId="3" borderId="13" xfId="0" applyFont="1" applyFill="1" applyBorder="1" applyAlignment="1"/>
    <xf numFmtId="0" fontId="25" fillId="3" borderId="13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4" fillId="3" borderId="10" xfId="0" applyFont="1" applyFill="1" applyBorder="1"/>
    <xf numFmtId="0" fontId="18" fillId="0" borderId="15" xfId="0" applyFont="1" applyFill="1" applyBorder="1"/>
    <xf numFmtId="0" fontId="18" fillId="0" borderId="6" xfId="0" applyFont="1" applyFill="1" applyBorder="1"/>
    <xf numFmtId="0" fontId="24" fillId="3" borderId="10" xfId="0" applyFont="1" applyFill="1" applyBorder="1" applyAlignment="1"/>
    <xf numFmtId="0" fontId="27" fillId="0" borderId="15" xfId="1" applyFont="1" applyFill="1" applyBorder="1" applyAlignment="1">
      <alignment vertical="center" wrapText="1"/>
    </xf>
    <xf numFmtId="0" fontId="27" fillId="0" borderId="6" xfId="1" applyFont="1" applyFill="1" applyBorder="1" applyAlignment="1">
      <alignment vertical="center" wrapText="1"/>
    </xf>
    <xf numFmtId="0" fontId="28" fillId="3" borderId="10" xfId="1" applyFont="1" applyFill="1" applyBorder="1" applyAlignment="1">
      <alignment vertical="center"/>
    </xf>
    <xf numFmtId="0" fontId="25" fillId="0" borderId="13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22" fillId="2" borderId="8" xfId="1" applyNumberFormat="1" applyFont="1" applyFill="1" applyBorder="1" applyAlignment="1">
      <alignment horizontal="center" vertical="center"/>
    </xf>
    <xf numFmtId="0" fontId="30" fillId="0" borderId="10" xfId="2" applyFont="1" applyBorder="1" applyAlignment="1">
      <alignment horizontal="justify" vertical="center"/>
    </xf>
    <xf numFmtId="49" fontId="30" fillId="0" borderId="2" xfId="1" applyNumberFormat="1" applyFont="1" applyFill="1" applyBorder="1" applyAlignment="1">
      <alignment horizontal="center" vertical="center" wrapText="1" shrinkToFit="1"/>
    </xf>
    <xf numFmtId="0" fontId="29" fillId="2" borderId="7" xfId="1" applyFont="1" applyFill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18" fillId="3" borderId="21" xfId="0" applyFont="1" applyFill="1" applyBorder="1"/>
    <xf numFmtId="0" fontId="18" fillId="3" borderId="21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18" fillId="4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center"/>
    </xf>
    <xf numFmtId="0" fontId="32" fillId="0" borderId="7" xfId="0" applyFont="1" applyBorder="1"/>
    <xf numFmtId="0" fontId="21" fillId="0" borderId="26" xfId="0" applyFont="1" applyBorder="1"/>
    <xf numFmtId="0" fontId="21" fillId="0" borderId="0" xfId="0" applyFont="1" applyBorder="1"/>
    <xf numFmtId="0" fontId="21" fillId="0" borderId="27" xfId="0" applyFont="1" applyBorder="1"/>
    <xf numFmtId="0" fontId="10" fillId="0" borderId="3" xfId="0" applyFont="1" applyBorder="1"/>
    <xf numFmtId="2" fontId="18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9" fillId="0" borderId="15" xfId="1" applyFont="1" applyFill="1" applyBorder="1" applyAlignment="1">
      <alignment vertical="center"/>
    </xf>
    <xf numFmtId="0" fontId="23" fillId="0" borderId="3" xfId="0" applyFont="1" applyBorder="1" applyAlignment="1">
      <alignment vertical="center"/>
    </xf>
    <xf numFmtId="1" fontId="30" fillId="0" borderId="3" xfId="1" applyNumberFormat="1" applyFont="1" applyFill="1" applyBorder="1" applyAlignment="1">
      <alignment horizontal="center" vertical="center"/>
    </xf>
    <xf numFmtId="0" fontId="23" fillId="0" borderId="3" xfId="0" applyFont="1" applyBorder="1"/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17" xfId="0" applyFont="1" applyBorder="1"/>
    <xf numFmtId="0" fontId="12" fillId="4" borderId="15" xfId="0" applyFont="1" applyFill="1" applyBorder="1"/>
    <xf numFmtId="0" fontId="11" fillId="4" borderId="3" xfId="0" applyFont="1" applyFill="1" applyBorder="1"/>
    <xf numFmtId="0" fontId="7" fillId="4" borderId="2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0" fontId="18" fillId="5" borderId="20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18" fillId="5" borderId="5" xfId="0" applyFont="1" applyFill="1" applyBorder="1" applyAlignment="1" applyProtection="1">
      <alignment horizontal="center"/>
      <protection locked="0"/>
    </xf>
    <xf numFmtId="0" fontId="18" fillId="5" borderId="3" xfId="0" applyFont="1" applyFill="1" applyBorder="1" applyAlignment="1" applyProtection="1">
      <alignment horizontal="center"/>
      <protection locked="0"/>
    </xf>
    <xf numFmtId="0" fontId="18" fillId="5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30" fillId="2" borderId="4" xfId="1" applyFont="1" applyFill="1" applyBorder="1" applyAlignment="1">
      <alignment horizontal="center" vertical="center" wrapText="1"/>
    </xf>
    <xf numFmtId="0" fontId="30" fillId="2" borderId="4" xfId="1" applyNumberFormat="1" applyFont="1" applyFill="1" applyBorder="1" applyAlignment="1">
      <alignment horizontal="center" vertical="center"/>
    </xf>
    <xf numFmtId="1" fontId="30" fillId="2" borderId="4" xfId="1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justify" vertical="center"/>
    </xf>
    <xf numFmtId="49" fontId="30" fillId="0" borderId="1" xfId="1" applyNumberFormat="1" applyFont="1" applyFill="1" applyBorder="1" applyAlignment="1">
      <alignment horizontal="center" vertical="center" wrapText="1" shrinkToFit="1"/>
    </xf>
    <xf numFmtId="3" fontId="30" fillId="0" borderId="1" xfId="1" applyNumberFormat="1" applyFont="1" applyFill="1" applyBorder="1" applyAlignment="1">
      <alignment horizontal="center" vertical="center"/>
    </xf>
    <xf numFmtId="4" fontId="30" fillId="5" borderId="1" xfId="1" applyNumberFormat="1" applyFont="1" applyFill="1" applyBorder="1" applyAlignment="1" applyProtection="1">
      <alignment vertical="center"/>
      <protection locked="0"/>
    </xf>
    <xf numFmtId="1" fontId="30" fillId="0" borderId="1" xfId="1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3" fontId="30" fillId="0" borderId="2" xfId="1" applyNumberFormat="1" applyFont="1" applyFill="1" applyBorder="1" applyAlignment="1">
      <alignment horizontal="center" vertical="center"/>
    </xf>
    <xf numFmtId="4" fontId="30" fillId="5" borderId="2" xfId="1" applyNumberFormat="1" applyFont="1" applyFill="1" applyBorder="1" applyAlignment="1" applyProtection="1">
      <alignment vertical="center"/>
      <protection locked="0"/>
    </xf>
    <xf numFmtId="1" fontId="30" fillId="0" borderId="2" xfId="1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1" fontId="30" fillId="2" borderId="28" xfId="1" applyNumberFormat="1" applyFont="1" applyFill="1" applyBorder="1" applyAlignment="1">
      <alignment horizontal="center" vertical="center"/>
    </xf>
    <xf numFmtId="2" fontId="0" fillId="0" borderId="29" xfId="0" applyNumberFormat="1" applyFont="1" applyBorder="1" applyAlignment="1">
      <alignment horizontal="center"/>
    </xf>
    <xf numFmtId="2" fontId="0" fillId="0" borderId="30" xfId="0" applyNumberFormat="1" applyFont="1" applyBorder="1" applyAlignment="1">
      <alignment horizontal="center"/>
    </xf>
    <xf numFmtId="0" fontId="0" fillId="4" borderId="0" xfId="0" applyFill="1"/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0" fillId="0" borderId="2" xfId="0" applyFont="1" applyBorder="1"/>
    <xf numFmtId="0" fontId="29" fillId="0" borderId="10" xfId="1" applyFont="1" applyFill="1" applyBorder="1" applyAlignment="1">
      <alignment vertical="center"/>
    </xf>
    <xf numFmtId="0" fontId="29" fillId="0" borderId="2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 wrapText="1"/>
    </xf>
    <xf numFmtId="0" fontId="1" fillId="0" borderId="3" xfId="0" applyFont="1" applyBorder="1" applyAlignment="1">
      <alignment horizontal="left"/>
    </xf>
    <xf numFmtId="0" fontId="1" fillId="6" borderId="2" xfId="0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8" fillId="0" borderId="3" xfId="0" applyNumberFormat="1" applyFont="1" applyFill="1" applyBorder="1" applyAlignment="1">
      <alignment horizontal="center"/>
    </xf>
    <xf numFmtId="2" fontId="0" fillId="3" borderId="11" xfId="0" applyNumberFormat="1" applyFont="1" applyFill="1" applyBorder="1" applyAlignment="1">
      <alignment horizontal="center"/>
    </xf>
    <xf numFmtId="2" fontId="18" fillId="3" borderId="21" xfId="0" applyNumberFormat="1" applyFont="1" applyFill="1" applyBorder="1" applyAlignment="1">
      <alignment horizontal="center"/>
    </xf>
    <xf numFmtId="2" fontId="18" fillId="3" borderId="22" xfId="0" applyNumberFormat="1" applyFont="1" applyFill="1" applyBorder="1" applyAlignment="1">
      <alignment horizontal="center"/>
    </xf>
    <xf numFmtId="2" fontId="18" fillId="3" borderId="2" xfId="0" applyNumberFormat="1" applyFont="1" applyFill="1" applyBorder="1" applyAlignment="1">
      <alignment horizontal="center"/>
    </xf>
    <xf numFmtId="2" fontId="18" fillId="3" borderId="11" xfId="0" applyNumberFormat="1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2" fontId="24" fillId="3" borderId="11" xfId="0" applyNumberFormat="1" applyFont="1" applyFill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3" borderId="22" xfId="0" applyNumberFormat="1" applyFont="1" applyFill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24" fillId="0" borderId="3" xfId="0" applyNumberFormat="1" applyFont="1" applyBorder="1" applyAlignment="1">
      <alignment horizontal="center"/>
    </xf>
    <xf numFmtId="2" fontId="24" fillId="0" borderId="2" xfId="0" applyNumberFormat="1" applyFont="1" applyBorder="1" applyAlignment="1">
      <alignment horizontal="center"/>
    </xf>
    <xf numFmtId="2" fontId="24" fillId="0" borderId="16" xfId="0" applyNumberFormat="1" applyFont="1" applyBorder="1" applyAlignment="1">
      <alignment horizontal="center"/>
    </xf>
    <xf numFmtId="2" fontId="24" fillId="0" borderId="22" xfId="0" applyNumberFormat="1" applyFont="1" applyBorder="1" applyAlignment="1">
      <alignment horizontal="center"/>
    </xf>
    <xf numFmtId="0" fontId="21" fillId="5" borderId="2" xfId="0" applyFont="1" applyFill="1" applyBorder="1" applyAlignment="1" applyProtection="1">
      <alignment horizontal="center"/>
      <protection locked="0"/>
    </xf>
    <xf numFmtId="0" fontId="25" fillId="0" borderId="26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27" fillId="0" borderId="18" xfId="1" applyFont="1" applyFill="1" applyBorder="1" applyAlignment="1">
      <alignment horizontal="left" wrapText="1"/>
    </xf>
    <xf numFmtId="0" fontId="27" fillId="0" borderId="19" xfId="1" applyFont="1" applyFill="1" applyBorder="1" applyAlignment="1">
      <alignment horizontal="left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3"/>
  <sheetViews>
    <sheetView tabSelected="1" zoomScaleNormal="100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M39" sqref="F6:M39"/>
    </sheetView>
  </sheetViews>
  <sheetFormatPr defaultRowHeight="15" x14ac:dyDescent="0.25"/>
  <cols>
    <col min="1" max="1" width="6.28515625" customWidth="1"/>
    <col min="2" max="2" width="35.42578125" customWidth="1"/>
    <col min="3" max="3" width="20.85546875" customWidth="1"/>
    <col min="4" max="4" width="7.5703125" customWidth="1"/>
    <col min="5" max="5" width="9.140625" customWidth="1"/>
    <col min="6" max="6" width="8.28515625" customWidth="1"/>
    <col min="7" max="8" width="6.5703125" customWidth="1"/>
    <col min="9" max="9" width="8.5703125" bestFit="1" customWidth="1"/>
    <col min="10" max="10" width="6.140625" customWidth="1"/>
    <col min="11" max="11" width="6.42578125" bestFit="1" customWidth="1"/>
    <col min="12" max="12" width="19.85546875" customWidth="1"/>
    <col min="13" max="13" width="17.7109375" customWidth="1"/>
  </cols>
  <sheetData>
    <row r="1" spans="2:13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9.5" thickBot="1" x14ac:dyDescent="0.35">
      <c r="B2" s="134" t="s">
        <v>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6"/>
    </row>
    <row r="3" spans="2:13" s="31" customFormat="1" ht="57.75" customHeight="1" thickBot="1" x14ac:dyDescent="0.3">
      <c r="B3" s="29" t="s">
        <v>1</v>
      </c>
      <c r="C3" s="28" t="s">
        <v>3</v>
      </c>
      <c r="D3" s="28" t="s">
        <v>2</v>
      </c>
      <c r="E3" s="28" t="s">
        <v>4</v>
      </c>
      <c r="F3" s="28" t="s">
        <v>40</v>
      </c>
      <c r="G3" s="28" t="s">
        <v>41</v>
      </c>
      <c r="H3" s="28" t="s">
        <v>42</v>
      </c>
      <c r="I3" s="28" t="s">
        <v>33</v>
      </c>
      <c r="J3" s="28" t="s">
        <v>43</v>
      </c>
      <c r="K3" s="28" t="s">
        <v>44</v>
      </c>
      <c r="L3" s="28" t="s">
        <v>66</v>
      </c>
      <c r="M3" s="30" t="s">
        <v>45</v>
      </c>
    </row>
    <row r="4" spans="2:13" ht="17.25" customHeight="1" thickBot="1" x14ac:dyDescent="0.3">
      <c r="B4" s="131" t="s">
        <v>28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</row>
    <row r="5" spans="2:13" ht="18" thickBot="1" x14ac:dyDescent="0.3">
      <c r="B5" s="17" t="s">
        <v>5</v>
      </c>
      <c r="C5" s="18"/>
      <c r="D5" s="19" t="s">
        <v>12</v>
      </c>
      <c r="E5" s="19"/>
      <c r="F5" s="19"/>
      <c r="G5" s="19"/>
      <c r="H5" s="19"/>
      <c r="I5" s="19"/>
      <c r="J5" s="19"/>
      <c r="K5" s="19"/>
      <c r="L5" s="19"/>
      <c r="M5" s="20"/>
    </row>
    <row r="6" spans="2:13" ht="15.75" x14ac:dyDescent="0.25">
      <c r="B6" s="54" t="s">
        <v>29</v>
      </c>
      <c r="C6" s="3" t="s">
        <v>24</v>
      </c>
      <c r="D6" s="14">
        <v>235.14</v>
      </c>
      <c r="E6" s="78"/>
      <c r="F6" s="4" t="s">
        <v>13</v>
      </c>
      <c r="G6" s="4"/>
      <c r="H6" s="4"/>
      <c r="I6" s="4"/>
      <c r="J6" s="4"/>
      <c r="K6" s="4"/>
      <c r="L6" s="42">
        <f>+(D6*E6)*251</f>
        <v>0</v>
      </c>
      <c r="M6" s="85">
        <f>+L6*1.21</f>
        <v>0</v>
      </c>
    </row>
    <row r="7" spans="2:13" x14ac:dyDescent="0.25">
      <c r="B7" s="2" t="s">
        <v>30</v>
      </c>
      <c r="C7" s="3" t="s">
        <v>23</v>
      </c>
      <c r="D7" s="14">
        <v>164.76</v>
      </c>
      <c r="E7" s="78"/>
      <c r="F7" s="4"/>
      <c r="G7" s="4" t="s">
        <v>13</v>
      </c>
      <c r="H7" s="4"/>
      <c r="I7" s="4"/>
      <c r="J7" s="4"/>
      <c r="K7" s="4"/>
      <c r="L7" s="42">
        <f>+(D7*E7)*104</f>
        <v>0</v>
      </c>
      <c r="M7" s="85">
        <f t="shared" ref="M7:M12" si="0">+L7*1.21</f>
        <v>0</v>
      </c>
    </row>
    <row r="8" spans="2:13" x14ac:dyDescent="0.25">
      <c r="B8" s="2" t="s">
        <v>31</v>
      </c>
      <c r="C8" s="3" t="s">
        <v>23</v>
      </c>
      <c r="D8" s="14">
        <v>100</v>
      </c>
      <c r="E8" s="78"/>
      <c r="F8" s="4"/>
      <c r="G8" s="4"/>
      <c r="H8" s="4" t="s">
        <v>13</v>
      </c>
      <c r="I8" s="4"/>
      <c r="J8" s="4"/>
      <c r="K8" s="4"/>
      <c r="L8" s="42">
        <f>+(D8*E8)*52</f>
        <v>0</v>
      </c>
      <c r="M8" s="85">
        <f t="shared" si="0"/>
        <v>0</v>
      </c>
    </row>
    <row r="9" spans="2:13" x14ac:dyDescent="0.25">
      <c r="B9" s="2" t="s">
        <v>34</v>
      </c>
      <c r="C9" s="3" t="s">
        <v>23</v>
      </c>
      <c r="D9" s="14">
        <v>15.54</v>
      </c>
      <c r="E9" s="78"/>
      <c r="F9" s="4" t="s">
        <v>13</v>
      </c>
      <c r="G9" s="4"/>
      <c r="H9" s="4"/>
      <c r="I9" s="4"/>
      <c r="J9" s="4"/>
      <c r="K9" s="4"/>
      <c r="L9" s="42">
        <f>+(D9*E9)*251</f>
        <v>0</v>
      </c>
      <c r="M9" s="85">
        <f t="shared" si="0"/>
        <v>0</v>
      </c>
    </row>
    <row r="10" spans="2:13" x14ac:dyDescent="0.25">
      <c r="B10" s="2" t="s">
        <v>35</v>
      </c>
      <c r="C10" s="3" t="s">
        <v>23</v>
      </c>
      <c r="D10" s="14">
        <v>16.260000000000002</v>
      </c>
      <c r="E10" s="78"/>
      <c r="F10" s="4" t="s">
        <v>13</v>
      </c>
      <c r="G10" s="4"/>
      <c r="H10" s="4"/>
      <c r="I10" s="4"/>
      <c r="J10" s="4"/>
      <c r="K10" s="4"/>
      <c r="L10" s="42">
        <f>+(D10*E10)*251</f>
        <v>0</v>
      </c>
      <c r="M10" s="85">
        <f t="shared" si="0"/>
        <v>0</v>
      </c>
    </row>
    <row r="11" spans="2:13" x14ac:dyDescent="0.25">
      <c r="B11" s="2" t="s">
        <v>36</v>
      </c>
      <c r="C11" s="3" t="s">
        <v>22</v>
      </c>
      <c r="D11" s="14">
        <v>8.68</v>
      </c>
      <c r="E11" s="78"/>
      <c r="F11" s="4" t="s">
        <v>13</v>
      </c>
      <c r="G11" s="4"/>
      <c r="H11" s="4"/>
      <c r="I11" s="4"/>
      <c r="J11" s="4"/>
      <c r="K11" s="4"/>
      <c r="L11" s="14">
        <f>+(D11*E11)*251</f>
        <v>0</v>
      </c>
      <c r="M11" s="85">
        <f t="shared" si="0"/>
        <v>0</v>
      </c>
    </row>
    <row r="12" spans="2:13" x14ac:dyDescent="0.25">
      <c r="B12" s="72" t="s">
        <v>26</v>
      </c>
      <c r="C12" s="73" t="s">
        <v>32</v>
      </c>
      <c r="D12" s="53">
        <v>10.25</v>
      </c>
      <c r="E12" s="79"/>
      <c r="F12" s="51"/>
      <c r="G12" s="51"/>
      <c r="H12" s="51"/>
      <c r="I12" s="51"/>
      <c r="J12" s="53"/>
      <c r="K12" s="74" t="s">
        <v>13</v>
      </c>
      <c r="L12" s="113">
        <f>+(D12*E12)</f>
        <v>0</v>
      </c>
      <c r="M12" s="85">
        <f t="shared" si="0"/>
        <v>0</v>
      </c>
    </row>
    <row r="13" spans="2:13" ht="15.75" thickBot="1" x14ac:dyDescent="0.3">
      <c r="B13" s="21" t="s">
        <v>25</v>
      </c>
      <c r="C13" s="45"/>
      <c r="D13" s="46"/>
      <c r="E13" s="47"/>
      <c r="F13" s="47"/>
      <c r="G13" s="47"/>
      <c r="H13" s="47"/>
      <c r="I13" s="47"/>
      <c r="J13" s="47"/>
      <c r="K13" s="47"/>
      <c r="L13" s="46"/>
      <c r="M13" s="114"/>
    </row>
    <row r="14" spans="2:13" x14ac:dyDescent="0.25">
      <c r="B14" s="43" t="s">
        <v>51</v>
      </c>
      <c r="C14" s="44" t="s">
        <v>24</v>
      </c>
      <c r="D14" s="42">
        <f>SUM(D6:D13)</f>
        <v>550.62999999999988</v>
      </c>
      <c r="E14" s="80"/>
      <c r="F14" s="5"/>
      <c r="G14" s="5"/>
      <c r="H14" s="5"/>
      <c r="I14" s="5"/>
      <c r="J14" s="5"/>
      <c r="K14" s="5" t="s">
        <v>13</v>
      </c>
      <c r="L14" s="42">
        <f>+(D14*E14)</f>
        <v>0</v>
      </c>
      <c r="M14" s="85">
        <f>+L14*1.21</f>
        <v>0</v>
      </c>
    </row>
    <row r="15" spans="2:13" ht="18" thickBot="1" x14ac:dyDescent="0.3">
      <c r="B15" s="21" t="s">
        <v>11</v>
      </c>
      <c r="C15" s="40"/>
      <c r="D15" s="52" t="s">
        <v>27</v>
      </c>
      <c r="E15" s="41"/>
      <c r="F15" s="41"/>
      <c r="G15" s="41"/>
      <c r="H15" s="41"/>
      <c r="I15" s="41"/>
      <c r="J15" s="41"/>
      <c r="K15" s="41"/>
      <c r="L15" s="115"/>
      <c r="M15" s="116"/>
    </row>
    <row r="16" spans="2:13" x14ac:dyDescent="0.25">
      <c r="B16" s="71" t="s">
        <v>39</v>
      </c>
      <c r="C16" s="58" t="s">
        <v>37</v>
      </c>
      <c r="D16" s="59">
        <v>28</v>
      </c>
      <c r="E16" s="81"/>
      <c r="F16" s="15"/>
      <c r="G16" s="60"/>
      <c r="H16" s="103" t="s">
        <v>13</v>
      </c>
      <c r="I16" s="15"/>
      <c r="J16" s="48"/>
      <c r="K16" s="15"/>
      <c r="L16" s="42">
        <f>+(D16*E16)*52</f>
        <v>0</v>
      </c>
      <c r="M16" s="85">
        <f>+L16*1.21</f>
        <v>0</v>
      </c>
    </row>
    <row r="17" spans="2:13" ht="15.75" thickBot="1" x14ac:dyDescent="0.3">
      <c r="B17" s="21" t="s">
        <v>17</v>
      </c>
      <c r="C17" s="6"/>
      <c r="D17" s="12" t="s">
        <v>7</v>
      </c>
      <c r="E17" s="7"/>
      <c r="F17" s="7"/>
      <c r="G17" s="7"/>
      <c r="H17" s="7"/>
      <c r="I17" s="7"/>
      <c r="J17" s="7"/>
      <c r="K17" s="7"/>
      <c r="L17" s="117"/>
      <c r="M17" s="118"/>
    </row>
    <row r="18" spans="2:13" x14ac:dyDescent="0.25">
      <c r="B18" s="22" t="s">
        <v>16</v>
      </c>
      <c r="C18" s="8"/>
      <c r="D18" s="9">
        <v>2</v>
      </c>
      <c r="E18" s="82"/>
      <c r="F18" s="9"/>
      <c r="G18" s="9" t="s">
        <v>13</v>
      </c>
      <c r="H18" s="9"/>
      <c r="I18" s="9"/>
      <c r="J18" s="9"/>
      <c r="K18" s="9"/>
      <c r="L18" s="119">
        <f>+(D18*E18)*52</f>
        <v>0</v>
      </c>
      <c r="M18" s="85">
        <f>+L18*1.21</f>
        <v>0</v>
      </c>
    </row>
    <row r="19" spans="2:13" x14ac:dyDescent="0.25">
      <c r="B19" s="23" t="s">
        <v>18</v>
      </c>
      <c r="C19" s="10"/>
      <c r="D19" s="11">
        <v>0</v>
      </c>
      <c r="E19" s="83"/>
      <c r="F19" s="11"/>
      <c r="G19" s="11"/>
      <c r="H19" s="11"/>
      <c r="I19" s="62"/>
      <c r="J19" s="11"/>
      <c r="K19" s="84" t="s">
        <v>13</v>
      </c>
      <c r="L19" s="42">
        <f>+(D19*E19)</f>
        <v>0</v>
      </c>
      <c r="M19" s="85">
        <f t="shared" ref="M19:M20" si="1">+L19*1.21</f>
        <v>0</v>
      </c>
    </row>
    <row r="20" spans="2:13" x14ac:dyDescent="0.25">
      <c r="B20" s="23" t="s">
        <v>19</v>
      </c>
      <c r="C20" s="10"/>
      <c r="D20" s="11">
        <v>2</v>
      </c>
      <c r="E20" s="83"/>
      <c r="F20" s="11"/>
      <c r="G20" s="11"/>
      <c r="H20" s="11"/>
      <c r="I20" s="11" t="s">
        <v>13</v>
      </c>
      <c r="J20" s="11"/>
      <c r="K20" s="11"/>
      <c r="L20" s="42">
        <f>+(D20*E20)*12</f>
        <v>0</v>
      </c>
      <c r="M20" s="85">
        <f t="shared" si="1"/>
        <v>0</v>
      </c>
    </row>
    <row r="21" spans="2:13" ht="15.75" thickBot="1" x14ac:dyDescent="0.3">
      <c r="B21" s="24" t="s">
        <v>6</v>
      </c>
      <c r="C21" s="13"/>
      <c r="D21" s="12" t="s">
        <v>7</v>
      </c>
      <c r="E21" s="12"/>
      <c r="F21" s="12"/>
      <c r="G21" s="12"/>
      <c r="H21" s="12"/>
      <c r="I21" s="12"/>
      <c r="J21" s="12"/>
      <c r="K21" s="12"/>
      <c r="L21" s="120"/>
      <c r="M21" s="121"/>
    </row>
    <row r="22" spans="2:13" ht="30.75" customHeight="1" x14ac:dyDescent="0.25">
      <c r="B22" s="26" t="s">
        <v>21</v>
      </c>
      <c r="C22" s="10"/>
      <c r="D22" s="33">
        <v>2</v>
      </c>
      <c r="E22" s="83"/>
      <c r="F22" s="11"/>
      <c r="G22" s="11"/>
      <c r="H22" s="11"/>
      <c r="I22" s="34" t="s">
        <v>13</v>
      </c>
      <c r="J22" s="11"/>
      <c r="K22" s="11"/>
      <c r="L22" s="42">
        <f>(D22*E22)*12</f>
        <v>0</v>
      </c>
      <c r="M22" s="85">
        <f>+L22*1.21</f>
        <v>0</v>
      </c>
    </row>
    <row r="23" spans="2:13" ht="15" customHeight="1" x14ac:dyDescent="0.25">
      <c r="B23" s="26" t="s">
        <v>20</v>
      </c>
      <c r="C23" s="10"/>
      <c r="D23" s="33">
        <v>2</v>
      </c>
      <c r="E23" s="83"/>
      <c r="F23" s="11"/>
      <c r="G23" s="11"/>
      <c r="H23" s="11"/>
      <c r="I23" s="11"/>
      <c r="J23" s="11"/>
      <c r="K23" s="61" t="s">
        <v>13</v>
      </c>
      <c r="L23" s="42">
        <f>+(D23*E23)</f>
        <v>0</v>
      </c>
      <c r="M23" s="85">
        <f>+L23*1.21</f>
        <v>0</v>
      </c>
    </row>
    <row r="24" spans="2:13" ht="15.75" thickBot="1" x14ac:dyDescent="0.3">
      <c r="B24" s="27" t="s">
        <v>52</v>
      </c>
      <c r="C24" s="6"/>
      <c r="D24" s="12" t="s">
        <v>7</v>
      </c>
      <c r="E24" s="7"/>
      <c r="F24" s="7"/>
      <c r="G24" s="7"/>
      <c r="H24" s="7"/>
      <c r="I24" s="7"/>
      <c r="J24" s="7"/>
      <c r="K24" s="7"/>
      <c r="L24" s="117"/>
      <c r="M24" s="118"/>
    </row>
    <row r="25" spans="2:13" x14ac:dyDescent="0.25">
      <c r="B25" s="25" t="s">
        <v>59</v>
      </c>
      <c r="C25" s="8"/>
      <c r="D25" s="9">
        <v>18</v>
      </c>
      <c r="E25" s="82"/>
      <c r="F25" s="9"/>
      <c r="G25" s="9"/>
      <c r="H25" s="9"/>
      <c r="I25" s="9"/>
      <c r="J25" s="9" t="s">
        <v>13</v>
      </c>
      <c r="K25" s="9"/>
      <c r="L25" s="42">
        <f>+(D25*E25)*2</f>
        <v>0</v>
      </c>
      <c r="M25" s="85">
        <f>+L25*1.21</f>
        <v>0</v>
      </c>
    </row>
    <row r="26" spans="2:13" x14ac:dyDescent="0.25">
      <c r="B26" s="26" t="s">
        <v>8</v>
      </c>
      <c r="C26" s="10"/>
      <c r="D26" s="11">
        <v>18</v>
      </c>
      <c r="E26" s="83"/>
      <c r="F26" s="11"/>
      <c r="G26" s="11"/>
      <c r="H26" s="11"/>
      <c r="I26" s="11"/>
      <c r="J26" s="111" t="s">
        <v>13</v>
      </c>
      <c r="K26" s="11"/>
      <c r="L26" s="42">
        <f>+(D26*E26)*2</f>
        <v>0</v>
      </c>
      <c r="M26" s="85">
        <f t="shared" ref="M26:M37" si="2">+L26*1.21</f>
        <v>0</v>
      </c>
    </row>
    <row r="27" spans="2:13" x14ac:dyDescent="0.25">
      <c r="B27" s="26" t="s">
        <v>14</v>
      </c>
      <c r="C27" s="10"/>
      <c r="D27" s="11">
        <v>130</v>
      </c>
      <c r="E27" s="83"/>
      <c r="F27" s="11"/>
      <c r="G27" s="11"/>
      <c r="H27" s="11"/>
      <c r="I27" s="11"/>
      <c r="J27" s="11"/>
      <c r="K27" s="11" t="s">
        <v>13</v>
      </c>
      <c r="L27" s="42">
        <f>+(D27*E27)</f>
        <v>0</v>
      </c>
      <c r="M27" s="85">
        <f t="shared" si="2"/>
        <v>0</v>
      </c>
    </row>
    <row r="28" spans="2:13" x14ac:dyDescent="0.25">
      <c r="B28" s="26" t="s">
        <v>15</v>
      </c>
      <c r="C28" s="10"/>
      <c r="D28" s="11">
        <v>69</v>
      </c>
      <c r="E28" s="83"/>
      <c r="F28" s="11"/>
      <c r="G28" s="11"/>
      <c r="H28" s="11"/>
      <c r="I28" s="11"/>
      <c r="J28" s="11"/>
      <c r="K28" s="11" t="s">
        <v>13</v>
      </c>
      <c r="L28" s="42">
        <f>+(D28*E28)</f>
        <v>0</v>
      </c>
      <c r="M28" s="85">
        <f t="shared" si="2"/>
        <v>0</v>
      </c>
    </row>
    <row r="29" spans="2:13" ht="15" customHeight="1" x14ac:dyDescent="0.25">
      <c r="B29" s="26" t="s">
        <v>53</v>
      </c>
      <c r="C29" s="10"/>
      <c r="D29" s="11">
        <v>12</v>
      </c>
      <c r="E29" s="83"/>
      <c r="F29" s="11"/>
      <c r="G29" s="11"/>
      <c r="H29" s="11"/>
      <c r="I29" s="11"/>
      <c r="J29" s="11" t="s">
        <v>13</v>
      </c>
      <c r="K29" s="11"/>
      <c r="L29" s="42">
        <f>+(D29*E29)*2</f>
        <v>0</v>
      </c>
      <c r="M29" s="85">
        <f t="shared" si="2"/>
        <v>0</v>
      </c>
    </row>
    <row r="30" spans="2:13" x14ac:dyDescent="0.25">
      <c r="B30" s="26" t="s">
        <v>38</v>
      </c>
      <c r="C30" s="104" t="s">
        <v>56</v>
      </c>
      <c r="D30" s="11">
        <v>9</v>
      </c>
      <c r="E30" s="83"/>
      <c r="F30" s="11"/>
      <c r="G30" s="11"/>
      <c r="H30" s="11"/>
      <c r="I30" s="11" t="s">
        <v>13</v>
      </c>
      <c r="J30" s="11"/>
      <c r="K30" s="11"/>
      <c r="L30" s="42">
        <f>+(D30*E30)*12</f>
        <v>0</v>
      </c>
      <c r="M30" s="85">
        <f t="shared" si="2"/>
        <v>0</v>
      </c>
    </row>
    <row r="31" spans="2:13" x14ac:dyDescent="0.25">
      <c r="B31" s="26" t="s">
        <v>9</v>
      </c>
      <c r="C31" s="104" t="s">
        <v>65</v>
      </c>
      <c r="D31" s="11">
        <v>1</v>
      </c>
      <c r="E31" s="83"/>
      <c r="F31" s="11"/>
      <c r="G31" s="11"/>
      <c r="H31" s="11"/>
      <c r="I31" s="39"/>
      <c r="J31" s="75" t="s">
        <v>13</v>
      </c>
      <c r="K31" s="11"/>
      <c r="L31" s="14">
        <f>+(D31*E31)*2</f>
        <v>0</v>
      </c>
      <c r="M31" s="122">
        <f t="shared" si="2"/>
        <v>0</v>
      </c>
    </row>
    <row r="32" spans="2:13" ht="30" x14ac:dyDescent="0.25">
      <c r="B32" s="108" t="s">
        <v>61</v>
      </c>
      <c r="C32" s="109" t="s">
        <v>62</v>
      </c>
      <c r="D32" s="9">
        <v>24</v>
      </c>
      <c r="E32" s="82"/>
      <c r="F32" s="9"/>
      <c r="G32" s="9"/>
      <c r="H32" s="9"/>
      <c r="I32" s="9"/>
      <c r="J32" s="112" t="s">
        <v>13</v>
      </c>
      <c r="K32" s="9"/>
      <c r="L32" s="42">
        <f>+(D32*E32)*2</f>
        <v>0</v>
      </c>
      <c r="M32" s="85">
        <f t="shared" si="2"/>
        <v>0</v>
      </c>
    </row>
    <row r="33" spans="2:17" x14ac:dyDescent="0.25">
      <c r="B33" s="26" t="s">
        <v>60</v>
      </c>
      <c r="C33" s="104" t="s">
        <v>54</v>
      </c>
      <c r="D33" s="11">
        <v>2</v>
      </c>
      <c r="E33" s="83"/>
      <c r="F33" s="11"/>
      <c r="G33" s="11"/>
      <c r="H33" s="111" t="s">
        <v>13</v>
      </c>
      <c r="I33" s="11"/>
      <c r="J33" s="11"/>
      <c r="K33" s="11"/>
      <c r="L33" s="14">
        <f>+(D33*E33)*52</f>
        <v>0</v>
      </c>
      <c r="M33" s="85">
        <f t="shared" si="2"/>
        <v>0</v>
      </c>
    </row>
    <row r="34" spans="2:17" ht="30" x14ac:dyDescent="0.25">
      <c r="B34" s="26" t="s">
        <v>63</v>
      </c>
      <c r="C34" s="104" t="s">
        <v>55</v>
      </c>
      <c r="D34" s="11">
        <v>2</v>
      </c>
      <c r="E34" s="83"/>
      <c r="F34" s="11"/>
      <c r="G34" s="77"/>
      <c r="H34" s="111" t="s">
        <v>13</v>
      </c>
      <c r="I34" s="49"/>
      <c r="J34" s="11"/>
      <c r="K34" s="11"/>
      <c r="L34" s="14">
        <f>(D34*E34)*52</f>
        <v>0</v>
      </c>
      <c r="M34" s="122">
        <f t="shared" si="2"/>
        <v>0</v>
      </c>
    </row>
    <row r="35" spans="2:17" ht="15.75" thickBot="1" x14ac:dyDescent="0.3">
      <c r="B35" s="27" t="s">
        <v>64</v>
      </c>
      <c r="C35" s="110"/>
      <c r="D35" s="12" t="s">
        <v>7</v>
      </c>
      <c r="E35" s="7"/>
      <c r="F35" s="7"/>
      <c r="G35" s="7"/>
      <c r="H35" s="7"/>
      <c r="I35" s="7"/>
      <c r="J35" s="7"/>
      <c r="K35" s="7"/>
      <c r="L35" s="117"/>
      <c r="M35" s="123"/>
    </row>
    <row r="36" spans="2:17" ht="21.75" customHeight="1" x14ac:dyDescent="0.25">
      <c r="B36" s="137" t="s">
        <v>57</v>
      </c>
      <c r="C36" s="138"/>
      <c r="D36" s="11">
        <v>1</v>
      </c>
      <c r="E36" s="83"/>
      <c r="F36" s="11"/>
      <c r="G36" s="11"/>
      <c r="H36" s="111" t="s">
        <v>13</v>
      </c>
      <c r="I36" s="11"/>
      <c r="J36" s="76"/>
      <c r="K36" s="32"/>
      <c r="L36" s="42">
        <f>D36*E36*52</f>
        <v>0</v>
      </c>
      <c r="M36" s="85">
        <f t="shared" si="2"/>
        <v>0</v>
      </c>
      <c r="O36" s="102"/>
      <c r="P36" s="102"/>
    </row>
    <row r="37" spans="2:17" ht="20.25" customHeight="1" thickBot="1" x14ac:dyDescent="0.3">
      <c r="B37" s="105" t="s">
        <v>58</v>
      </c>
      <c r="C37" s="67"/>
      <c r="D37" s="68">
        <v>1</v>
      </c>
      <c r="E37" s="130"/>
      <c r="F37" s="67"/>
      <c r="G37" s="67"/>
      <c r="H37" s="67"/>
      <c r="I37" s="67"/>
      <c r="J37" s="68" t="s">
        <v>13</v>
      </c>
      <c r="K37" s="67"/>
      <c r="L37" s="124">
        <f>D37*E37*2</f>
        <v>0</v>
      </c>
      <c r="M37" s="125">
        <f t="shared" si="2"/>
        <v>0</v>
      </c>
    </row>
    <row r="38" spans="2:17" x14ac:dyDescent="0.25">
      <c r="B38" s="63" t="s">
        <v>50</v>
      </c>
      <c r="C38" s="64"/>
      <c r="D38" s="64"/>
      <c r="E38" s="64"/>
      <c r="F38" s="65"/>
      <c r="G38" s="65"/>
      <c r="H38" s="65"/>
      <c r="I38" s="65"/>
      <c r="J38" s="66"/>
      <c r="K38" s="66"/>
      <c r="L38" s="126">
        <f>SUM(L6:L37)</f>
        <v>0</v>
      </c>
      <c r="M38" s="128">
        <f>SUM(M6:M37)</f>
        <v>0</v>
      </c>
      <c r="Q38" s="70"/>
    </row>
    <row r="39" spans="2:17" ht="15.75" thickBot="1" x14ac:dyDescent="0.3">
      <c r="B39" s="106" t="s">
        <v>49</v>
      </c>
      <c r="C39" s="107"/>
      <c r="D39" s="107"/>
      <c r="E39" s="107"/>
      <c r="F39" s="107"/>
      <c r="G39" s="107"/>
      <c r="H39" s="107"/>
      <c r="I39" s="107"/>
      <c r="J39" s="16"/>
      <c r="K39" s="16"/>
      <c r="L39" s="127">
        <f>L38/12</f>
        <v>0</v>
      </c>
      <c r="M39" s="129">
        <f>M38/12</f>
        <v>0</v>
      </c>
    </row>
    <row r="40" spans="2:17" ht="15.75" thickBot="1" x14ac:dyDescent="0.3"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7"/>
    </row>
    <row r="41" spans="2:17" ht="17.25" x14ac:dyDescent="0.25">
      <c r="B41" s="38" t="s">
        <v>10</v>
      </c>
      <c r="C41" s="86"/>
      <c r="D41" s="87" t="s">
        <v>46</v>
      </c>
      <c r="E41" s="87"/>
      <c r="F41" s="88"/>
      <c r="G41" s="88"/>
      <c r="H41" s="88"/>
      <c r="I41" s="88"/>
      <c r="J41" s="88"/>
      <c r="K41" s="88"/>
      <c r="L41" s="99"/>
      <c r="M41" s="35"/>
    </row>
    <row r="42" spans="2:17" ht="45" x14ac:dyDescent="0.25">
      <c r="B42" s="89" t="s">
        <v>47</v>
      </c>
      <c r="C42" s="90"/>
      <c r="D42" s="91">
        <v>1</v>
      </c>
      <c r="E42" s="92"/>
      <c r="F42" s="93"/>
      <c r="G42" s="93"/>
      <c r="H42" s="93"/>
      <c r="I42" s="93"/>
      <c r="J42" s="93"/>
      <c r="K42" s="94"/>
      <c r="L42" s="100"/>
      <c r="M42" s="50"/>
    </row>
    <row r="43" spans="2:17" ht="30.75" thickBot="1" x14ac:dyDescent="0.3">
      <c r="B43" s="36" t="s">
        <v>48</v>
      </c>
      <c r="C43" s="37"/>
      <c r="D43" s="95">
        <v>1</v>
      </c>
      <c r="E43" s="96"/>
      <c r="F43" s="97"/>
      <c r="G43" s="97"/>
      <c r="H43" s="97"/>
      <c r="I43" s="97"/>
      <c r="J43" s="97"/>
      <c r="K43" s="98"/>
      <c r="L43" s="101"/>
      <c r="M43" s="69"/>
    </row>
  </sheetData>
  <sheetProtection algorithmName="SHA-512" hashValue="v5hURtyA7A6bz8+J957yG+1J8LGie2irw0jQ88a/gqRBw/zxZ6+DWrcWr9qGKF6VOvLT3uWoM01+oJRuVjVUjQ==" saltValue="uiAGp5SNfKQnUFQy1msCsQ==" spinCount="100000" sheet="1" objects="1" scenarios="1"/>
  <mergeCells count="3">
    <mergeCell ref="B4:M4"/>
    <mergeCell ref="B2:M2"/>
    <mergeCell ref="B36:C36"/>
  </mergeCells>
  <pageMargins left="0.23622047244094491" right="0.23622047244094491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2024-09-24T12:17:13Z</dcterms:modified>
</cp:coreProperties>
</file>